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00\"/>
    </mc:Choice>
  </mc:AlternateContent>
  <xr:revisionPtr revIDLastSave="0" documentId="13_ncr:1_{E7AF99DF-CB99-4103-8DF9-7D01A33C7821}" xr6:coauthVersionLast="47" xr6:coauthVersionMax="47" xr10:uidLastSave="{00000000-0000-0000-0000-000000000000}"/>
  <bookViews>
    <workbookView xWindow="0" yWindow="206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3" i="2" l="1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J65" i="2"/>
  <c r="J64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<sst xmlns="http://schemas.openxmlformats.org/spreadsheetml/2006/main" count="297" uniqueCount="147">
  <si>
    <t>СВОДКА ЗАТРАТ</t>
  </si>
  <si>
    <t>P_0200</t>
  </si>
  <si>
    <t>(идентификатор инвестиционного проекта)</t>
  </si>
  <si>
    <t>Реконструкция ВЛ-0,4 кВ от КТП А 705/250 кВА Алексеевский район Самарская область (1,26 км, установка приборов учета 32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</si>
  <si>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</si>
  <si>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</si>
  <si>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</si>
  <si>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</si>
  <si>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</si>
  <si>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</si>
  <si>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</si>
  <si>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</si>
  <si>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</si>
  <si>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</si>
  <si>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</si>
  <si>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</si>
  <si>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</si>
  <si>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</si>
  <si>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</si>
  <si>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</si>
  <si>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</si>
  <si>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</si>
  <si>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</si>
  <si>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</si>
  <si>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</si>
  <si>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</si>
  <si>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</si>
  <si>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</si>
  <si>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"Реконструкция ВЛ-0,4 кВ от КТП А 705/250 кВА" Алексеевский район Самарская область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</si>
  <si>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</si>
  <si>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</si>
  <si>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</si>
  <si>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</si>
  <si>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</si>
  <si>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</si>
  <si>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</si>
  <si>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</si>
  <si>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</si>
  <si>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</si>
  <si>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</si>
  <si>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</si>
  <si>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</si>
  <si>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</si>
  <si>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</si>
  <si>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</si>
  <si>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</si>
  <si>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</si>
  <si>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</si>
  <si>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</si>
  <si>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</si>
  <si>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</si>
  <si>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</si>
  <si>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</si>
  <si>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</si>
  <si>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</si>
  <si>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</si>
  <si>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</si>
  <si>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</si>
  <si>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</si>
  <si>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</si>
  <si>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</si>
  <si>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</si>
  <si>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</si>
  <si>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</si>
  <si>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</si>
  <si>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</si>
  <si>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</si>
  <si>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</si>
  <si>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</si>
  <si>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</si>
  <si>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</si>
  <si>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</si>
  <si>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</si>
  <si>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</si>
  <si>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</si>
  <si>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</si>
  <si>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</si>
  <si>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</si>
  <si>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</si>
  <si>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</si>
  <si>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</si>
  <si>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</si>
  <si>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</si>
  <si>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</si>
  <si>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</si>
  <si>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</si>
  <si>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</si>
  <si>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</si>
  <si>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</si>
  <si>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</si>
  <si>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</si>
  <si>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</si>
  <si>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</si>
  <si>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</si>
  <si>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</si>
  <si>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</si>
  <si>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</si>
  <si>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</si>
  <si>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</si>
  <si>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</si>
  <si>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</si>
  <si>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</si>
  <si>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</si>
  <si>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</si>
  <si>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</si>
  <si>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</si>
  <si>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</si>
  <si>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</si>
  <si>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</si>
  <si>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</si>
  <si>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</si>
  <si>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</si>
  <si>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</si>
  <si>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</si>
  <si>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</si>
  <si>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</si>
  <si>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</si>
  <si>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</si>
  <si>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</si>
  <si>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</si>
  <si>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</si>
  <si>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</si>
  <si>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</si>
  <si>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</si>
  <si>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</si>
  <si>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</si>
  <si>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</si>
  <si>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</si>
  <si>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</si>
  <si>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</si>
  <si>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</si>
  <si>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</si>
  <si>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</si>
  <si>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</si>
  <si>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</si>
  <si>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</si>
  <si>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</si>
  <si>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</si>
  <si>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</si>
  <si>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</si>
  <si>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</si>
  <si>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</si>
  <si>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</si>
  <si>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 xml:space="preserve"> Провод самонесущий изолированный СИП-2 3х70+1х70-0,6/1</t>
  </si>
  <si>
    <t>ФСБЦ-21.2.01.01-0034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</si>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</sst>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_-* #\ ##0.00000\ _₽_-;\-* #\ ##0.00000\ _₽_-;_-* &quot;-&quot;??\ _₽_-;_-@_-"/>
    <numFmt numFmtId="173" formatCode="#\ ##0.00000"/>
    <numFmt numFmtId="174" formatCode="_-* #\ ##0.00\ _₽_-;\-* #\ ##0.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1" formatCode="0.00000000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172" fontId="0" fillId="0" borderId="0" xfId="0" applyNumberFormat="1"/>
    <xf numFmtId="170" fontId="0" fillId="0" borderId="0" xfId="0" applyNumberFormat="1"/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4" fontId="13" fillId="0" borderId="1" xfId="3" applyNumberFormat="1" applyFont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2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0" fontId="15" fillId="0" borderId="0" xfId="4" applyFont="1" applyAlignment="1">
      <alignment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2" fontId="15" fillId="0" borderId="0" xfId="4" applyNumberFormat="1" applyFont="1" applyAlignment="1">
      <alignment vertical="center"/>
    </xf>
    <xf numFmtId="178" fontId="13" fillId="0" borderId="1" xfId="1" applyNumberFormat="1" applyFont="1" applyFill="1" applyBorder="1" applyAlignment="1">
      <alignment horizontal="center" vertical="center" wrapText="1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0" fontId="13" fillId="0" borderId="0" xfId="4" applyFont="1" applyAlignment="1">
      <alignment horizontal="center" vertical="center"/>
    </xf>
    <xf numFmtId="2" fontId="13" fillId="2" borderId="0" xfId="4" applyNumberFormat="1" applyFont="1" applyFill="1" applyAlignment="1">
      <alignment horizontal="center" vertical="center"/>
    </xf>
    <xf numFmtId="2" fontId="13" fillId="0" borderId="0" xfId="4" applyNumberFormat="1" applyFont="1" applyAlignment="1">
      <alignment horizontal="center" vertical="center"/>
    </xf>
    <xf numFmtId="168" fontId="13" fillId="0" borderId="0" xfId="4" applyNumberFormat="1" applyFont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181" fontId="13" fillId="0" borderId="0" xfId="4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30.5546875" customWidth="1"/>
    <col min="9" max="9" width="17.5546875" customWidth="1"/>
  </cols>
  <sheetData>
    <row r="1" spans="1:3" ht="15.75" customHeight="1">
      <c r="A1" s="24"/>
      <c r="B1" s="24"/>
      <c r="C1" s="24"/>
    </row>
    <row r="2" spans="1:3" ht="15.75" customHeight="1">
      <c r="A2" s="25"/>
      <c r="B2" s="25"/>
      <c r="C2" s="25"/>
    </row>
    <row r="3" spans="1:3" ht="15.75" customHeight="1">
      <c r="A3" s="26"/>
      <c r="B3" s="26"/>
      <c r="C3" s="26"/>
    </row>
    <row r="4" spans="1:3" ht="15.75" customHeight="1">
      <c r="A4" s="25"/>
      <c r="B4" s="25"/>
      <c r="C4" s="25"/>
    </row>
    <row r="5" spans="1:3" ht="15.75" customHeight="1">
      <c r="A5" s="25"/>
      <c r="B5" s="25"/>
      <c r="C5" s="25"/>
    </row>
    <row r="6" spans="1:3" ht="15.75" customHeight="1">
      <c r="A6" s="25"/>
      <c r="B6" s="25"/>
      <c r="C6" s="51"/>
    </row>
    <row r="7" spans="1:3" ht="15.75" customHeight="1">
      <c r="A7" s="25"/>
      <c r="B7" s="25"/>
      <c r="C7" s="25"/>
    </row>
    <row r="8" spans="1:3" ht="15.75" customHeight="1">
      <c r="A8" s="26"/>
      <c r="B8" s="26"/>
      <c r="C8" s="26"/>
    </row>
    <row r="9" spans="1:3" ht="15.75" customHeight="1">
      <c r="A9" s="25"/>
      <c r="B9" s="25"/>
      <c r="C9" s="25"/>
    </row>
    <row r="10" spans="1:3" ht="15.75" customHeight="1">
      <c r="A10" s="25"/>
      <c r="B10" s="25"/>
      <c r="C10" s="25"/>
    </row>
    <row r="11" spans="1:3" ht="15.75" customHeight="1">
      <c r="A11" s="25"/>
      <c r="B11" s="25"/>
      <c r="C11" s="25"/>
    </row>
    <row r="12" spans="1:3" ht="15.75" customHeight="1">
      <c r="A12" s="92" t="s">
        <v>0</v>
      </c>
      <c r="B12" s="92"/>
      <c r="C12" s="92"/>
    </row>
    <row r="13" spans="1:3" ht="15.75" customHeight="1">
      <c r="A13" s="25"/>
      <c r="B13" s="25"/>
      <c r="C13" s="25"/>
    </row>
    <row r="14" spans="1:3" ht="15.75" customHeight="1">
      <c r="A14" s="25"/>
      <c r="B14" s="25"/>
      <c r="C14" s="25"/>
    </row>
    <row r="15" spans="1:3" ht="15.75" customHeight="1">
      <c r="A15" s="25"/>
      <c r="B15" s="25"/>
      <c r="C15" s="25"/>
    </row>
    <row r="16" spans="1:3" ht="20.25" customHeight="1">
      <c r="A16" s="93" t="s">
        <v>1</v>
      </c>
      <c r="B16" s="93"/>
      <c r="C16" s="93"/>
    </row>
    <row r="17" spans="1:11" ht="15.75" customHeight="1">
      <c r="A17" s="94" t="s">
        <v>2</v>
      </c>
      <c r="B17" s="94"/>
      <c r="C17" s="94"/>
    </row>
    <row r="18" spans="1:11" ht="15.75" customHeight="1">
      <c r="A18" s="25"/>
      <c r="B18" s="25"/>
      <c r="C18" s="25"/>
    </row>
    <row r="19" spans="1:11" ht="72" customHeight="1">
      <c r="A19" s="95" t="s">
        <v>3</v>
      </c>
      <c r="B19" s="95"/>
      <c r="C19" s="95"/>
    </row>
    <row r="20" spans="1:11" ht="15.75" customHeight="1">
      <c r="A20" s="94" t="s">
        <v>4</v>
      </c>
      <c r="B20" s="94"/>
      <c r="C20" s="94"/>
    </row>
    <row r="21" spans="1:11" ht="15.75" customHeight="1">
      <c r="A21" s="25"/>
      <c r="B21" s="25"/>
      <c r="C21" s="25"/>
    </row>
    <row r="22" spans="1:11" ht="15.75" customHeight="1">
      <c r="A22" s="25"/>
      <c r="B22" s="25"/>
      <c r="C22" s="25"/>
    </row>
    <row r="23" spans="1:11" ht="47.25" customHeight="1">
      <c r="A23" s="52" t="s">
        <v>5</v>
      </c>
      <c r="B23" s="52" t="s">
        <v>6</v>
      </c>
      <c r="C23" s="52" t="s">
        <v>7</v>
      </c>
      <c r="D23" s="53"/>
      <c r="E23" s="53"/>
      <c r="F23" s="53"/>
      <c r="G23" s="54"/>
      <c r="H23" s="54"/>
      <c r="I23" s="54"/>
      <c r="J23" s="54"/>
      <c r="K23" s="54"/>
    </row>
    <row r="24" spans="1:11" ht="15.75" customHeight="1">
      <c r="A24" s="52">
        <v>1</v>
      </c>
      <c r="B24" s="52">
        <v>2</v>
      </c>
      <c r="C24" s="52">
        <v>3</v>
      </c>
      <c r="D24" s="53"/>
      <c r="E24" s="53"/>
      <c r="F24" s="53"/>
      <c r="G24" s="54"/>
      <c r="H24" s="54"/>
      <c r="I24" s="54"/>
      <c r="J24" s="54"/>
      <c r="K24" s="54"/>
    </row>
    <row r="25" spans="1:11" ht="15.75" customHeight="1">
      <c r="A25" s="96" t="s">
        <v>8</v>
      </c>
      <c r="B25" s="97"/>
      <c r="C25" s="98"/>
      <c r="D25" s="53"/>
      <c r="E25" s="53"/>
      <c r="F25" s="53"/>
      <c r="G25" s="54"/>
      <c r="H25" s="54"/>
      <c r="I25" s="54"/>
      <c r="J25" s="54"/>
      <c r="K25" s="54"/>
    </row>
    <row r="26" spans="1:11" ht="15.75" customHeight="1">
      <c r="A26" s="52">
        <v>1</v>
      </c>
      <c r="B26" s="55" t="s">
        <v>9</v>
      </c>
      <c r="C26" s="56"/>
      <c r="D26" s="53"/>
      <c r="E26" s="53"/>
      <c r="F26" s="53"/>
      <c r="G26" s="54"/>
      <c r="H26" s="54" t="s">
        <v>10</v>
      </c>
      <c r="I26" s="54"/>
      <c r="J26" s="54"/>
      <c r="K26" s="54"/>
    </row>
    <row r="27" spans="1:11" ht="15.75" customHeight="1">
      <c r="A27" s="57" t="s">
        <v>11</v>
      </c>
      <c r="B27" s="55" t="s">
        <v>12</v>
      </c>
      <c r="C27" s="58"/>
      <c r="D27" s="59"/>
      <c r="E27" s="59"/>
      <c r="F27" s="59"/>
      <c r="G27" s="60" t="s">
        <v>13</v>
      </c>
      <c r="H27" s="61" t="s">
        <v>14</v>
      </c>
      <c r="I27" s="61" t="s">
        <v>15</v>
      </c>
      <c r="J27" s="84"/>
      <c r="K27" s="85"/>
    </row>
    <row r="28" spans="1:11" ht="15.75" customHeight="1">
      <c r="A28" s="57" t="s">
        <v>16</v>
      </c>
      <c r="B28" s="55" t="s">
        <v>17</v>
      </c>
      <c r="C28" s="58"/>
      <c r="D28" s="59"/>
      <c r="E28" s="59"/>
      <c r="F28" s="59"/>
      <c r="G28" s="62">
        <v>2019</v>
      </c>
      <c r="H28" s="63">
        <v>106.826398641827</v>
      </c>
      <c r="I28" s="86"/>
      <c r="J28" s="87"/>
      <c r="K28" s="54"/>
    </row>
    <row r="29" spans="1:11" ht="15.75" customHeight="1">
      <c r="A29" s="57" t="s">
        <v>18</v>
      </c>
      <c r="B29" s="55" t="s">
        <v>19</v>
      </c>
      <c r="C29" s="64">
        <v>0</v>
      </c>
      <c r="D29" s="59"/>
      <c r="E29" s="59"/>
      <c r="F29" s="59"/>
      <c r="G29" s="62">
        <v>2020</v>
      </c>
      <c r="H29" s="63">
        <v>105.561885224957</v>
      </c>
      <c r="I29" s="86"/>
      <c r="J29" s="87"/>
      <c r="K29" s="88"/>
    </row>
    <row r="30" spans="1:11" ht="15.75" customHeight="1">
      <c r="A30" s="52">
        <v>2</v>
      </c>
      <c r="B30" s="55" t="s">
        <v>20</v>
      </c>
      <c r="C30" s="64">
        <f>C27+C28+C29</f>
        <v>0</v>
      </c>
      <c r="D30" s="65"/>
      <c r="E30" s="66"/>
      <c r="F30" s="67"/>
      <c r="G30" s="62">
        <v>2021</v>
      </c>
      <c r="H30" s="63">
        <v>104.9354</v>
      </c>
      <c r="I30" s="86"/>
      <c r="J30" s="87"/>
      <c r="K30" s="88"/>
    </row>
    <row r="31" spans="1:11" ht="15.75" customHeight="1">
      <c r="A31" s="57" t="s">
        <v>21</v>
      </c>
      <c r="B31" s="55" t="s">
        <v>22</v>
      </c>
      <c r="C31" s="64">
        <f>C30-ROUND(C30/1.2,5)</f>
        <v>0</v>
      </c>
      <c r="D31" s="59"/>
      <c r="E31" s="66"/>
      <c r="F31" s="59"/>
      <c r="G31" s="62">
        <v>2022</v>
      </c>
      <c r="H31" s="63">
        <v>114.63142733059399</v>
      </c>
      <c r="I31" s="89"/>
      <c r="J31" s="87"/>
      <c r="K31" s="88"/>
    </row>
    <row r="32" spans="1:11" ht="15.6">
      <c r="A32" s="52">
        <v>3</v>
      </c>
      <c r="B32" s="55" t="s">
        <v>23</v>
      </c>
      <c r="C32" s="68">
        <f>C30*I34</f>
        <v>0</v>
      </c>
      <c r="D32" s="69">
        <v>1552.2</v>
      </c>
      <c r="E32" s="70">
        <f>D32-C32</f>
        <v>1552.2</v>
      </c>
      <c r="F32" s="71"/>
      <c r="G32" s="72">
        <v>2023</v>
      </c>
      <c r="H32" s="63">
        <v>109.096466260827</v>
      </c>
      <c r="I32" s="89"/>
      <c r="J32" s="87"/>
      <c r="K32" s="88"/>
    </row>
    <row r="33" spans="1:11" ht="15.6">
      <c r="A33" s="96" t="s">
        <v>24</v>
      </c>
      <c r="B33" s="97"/>
      <c r="C33" s="98"/>
      <c r="D33" s="73"/>
      <c r="E33" s="74"/>
      <c r="F33" s="75"/>
      <c r="G33" s="62">
        <v>2024</v>
      </c>
      <c r="H33" s="63">
        <v>109.113503262205</v>
      </c>
      <c r="I33" s="89"/>
      <c r="J33" s="87"/>
      <c r="K33" s="88"/>
    </row>
    <row r="34" spans="1:11" ht="15.6">
      <c r="A34" s="52">
        <v>1</v>
      </c>
      <c r="B34" s="55" t="s">
        <v>9</v>
      </c>
      <c r="C34" s="56"/>
      <c r="D34" s="73"/>
      <c r="E34" s="76"/>
      <c r="F34" s="77"/>
      <c r="G34" s="62">
        <v>2025</v>
      </c>
      <c r="H34" s="63">
        <v>107.81631706396399</v>
      </c>
      <c r="I34" s="90">
        <f>(H34+100)/200</f>
        <v>1.0390815853198201</v>
      </c>
      <c r="J34" s="87"/>
      <c r="K34" s="88"/>
    </row>
    <row r="35" spans="1:11" ht="15.6">
      <c r="A35" s="57" t="s">
        <v>11</v>
      </c>
      <c r="B35" s="55" t="s">
        <v>12</v>
      </c>
      <c r="C35" s="78">
        <f>ССР!D73+ССР!E73</f>
        <v>7056.7322572947596</v>
      </c>
      <c r="D35" s="69"/>
      <c r="E35" s="76"/>
      <c r="F35" s="59"/>
      <c r="G35" s="62">
        <v>2026</v>
      </c>
      <c r="H35" s="63">
        <v>105.262896868962</v>
      </c>
      <c r="I35" s="90">
        <f>(H35+100)/200*H34/100</f>
        <v>1.1065344785145901</v>
      </c>
      <c r="J35" s="91"/>
      <c r="K35" s="88"/>
    </row>
    <row r="36" spans="1:11" ht="15.6">
      <c r="A36" s="57" t="s">
        <v>16</v>
      </c>
      <c r="B36" s="55" t="s">
        <v>17</v>
      </c>
      <c r="C36" s="78">
        <f>ССР!F73</f>
        <v>0</v>
      </c>
      <c r="D36" s="69"/>
      <c r="E36" s="76"/>
      <c r="F36" s="59"/>
      <c r="G36" s="62">
        <v>2027</v>
      </c>
      <c r="H36" s="63">
        <v>104.420897989339</v>
      </c>
      <c r="I36" s="90">
        <f>(H36+100)/200*H35/100*H34/100</f>
        <v>1.1599922999352299</v>
      </c>
      <c r="J36" s="87"/>
      <c r="K36" s="54"/>
    </row>
    <row r="37" spans="1:11" ht="15.6">
      <c r="A37" s="57" t="s">
        <v>18</v>
      </c>
      <c r="B37" s="55" t="s">
        <v>19</v>
      </c>
      <c r="C37" s="78">
        <f>(ССР!G69)*1.2</f>
        <v>803.81741025339602</v>
      </c>
      <c r="D37" s="59"/>
      <c r="E37" s="76"/>
      <c r="F37" s="59"/>
      <c r="G37" s="62">
        <v>2028</v>
      </c>
      <c r="H37" s="63">
        <v>104.420897989339</v>
      </c>
      <c r="I37" s="90">
        <f>(H37+100)/200*H36/100*H35/100*H34/100</f>
        <v>1.2112743761995599</v>
      </c>
      <c r="J37" s="88"/>
      <c r="K37" s="88"/>
    </row>
    <row r="38" spans="1:11" ht="15.6">
      <c r="A38" s="52">
        <v>2</v>
      </c>
      <c r="B38" s="55" t="s">
        <v>20</v>
      </c>
      <c r="C38" s="78">
        <f>C35+C36+C37</f>
        <v>7860.54966754816</v>
      </c>
      <c r="D38" s="79"/>
      <c r="E38" s="70"/>
      <c r="F38" s="71"/>
      <c r="G38" s="62">
        <v>2029</v>
      </c>
      <c r="H38" s="63">
        <v>104.420897989339</v>
      </c>
      <c r="I38" s="90">
        <f>(H38+100)/200*H37/100*H36/100*H35/100*H34/100</f>
        <v>1.26482358074235</v>
      </c>
      <c r="J38" s="53"/>
      <c r="K38" s="53"/>
    </row>
    <row r="39" spans="1:11" ht="15.6">
      <c r="A39" s="57" t="s">
        <v>21</v>
      </c>
      <c r="B39" s="55" t="s">
        <v>22</v>
      </c>
      <c r="C39" s="64">
        <f>C38-ROUND(C38/1.2,5)</f>
        <v>1310.09160754816</v>
      </c>
      <c r="D39" s="69"/>
      <c r="E39" s="76"/>
      <c r="F39" s="59"/>
      <c r="G39" s="53"/>
      <c r="H39" s="53"/>
      <c r="I39" s="53"/>
      <c r="J39" s="53"/>
      <c r="K39" s="53"/>
    </row>
    <row r="40" spans="1:11" ht="15.6">
      <c r="A40" s="52">
        <v>3</v>
      </c>
      <c r="B40" s="55" t="s">
        <v>23</v>
      </c>
      <c r="C40" s="80">
        <f>ROUND(C38*I35,5)</f>
        <v>8697.9692300000006</v>
      </c>
      <c r="D40" s="69">
        <v>18268.2</v>
      </c>
      <c r="E40" s="70">
        <f>D40-C40</f>
        <v>9570.2307700000001</v>
      </c>
      <c r="F40" s="71"/>
      <c r="G40" s="53"/>
      <c r="H40" s="53"/>
      <c r="I40" s="53"/>
      <c r="J40" s="53"/>
      <c r="K40" s="53"/>
    </row>
    <row r="41" spans="1:11" ht="15.6">
      <c r="A41" s="52"/>
      <c r="B41" s="55"/>
      <c r="C41" s="80"/>
      <c r="D41" s="69"/>
      <c r="E41" s="73"/>
      <c r="F41" s="59"/>
      <c r="G41" s="53"/>
      <c r="H41" s="53"/>
      <c r="I41" s="53"/>
      <c r="J41" s="53"/>
      <c r="K41" s="53"/>
    </row>
    <row r="42" spans="1:11" ht="15.6">
      <c r="A42" s="52"/>
      <c r="B42" s="55" t="s">
        <v>25</v>
      </c>
      <c r="C42" s="113">
        <f>C40+C32</f>
        <v>8697.9692300000006</v>
      </c>
      <c r="D42" s="65"/>
      <c r="E42" s="70">
        <f>D42-C42</f>
        <v>-8697.9692300000006</v>
      </c>
      <c r="F42" s="71"/>
      <c r="G42" s="53"/>
      <c r="H42" s="53"/>
      <c r="I42" s="81"/>
      <c r="J42" s="53"/>
      <c r="K42" s="53"/>
    </row>
    <row r="43" spans="1:11" ht="15.6">
      <c r="A43" s="54"/>
      <c r="B43" s="54"/>
      <c r="C43" s="54"/>
      <c r="D43" s="81"/>
      <c r="E43" s="53"/>
      <c r="F43" s="77"/>
      <c r="G43" s="53"/>
      <c r="H43" s="53"/>
      <c r="I43" s="53"/>
      <c r="J43" s="53"/>
      <c r="K43" s="53"/>
    </row>
    <row r="44" spans="1:11" ht="15.6">
      <c r="A44" s="82" t="s">
        <v>26</v>
      </c>
      <c r="B44" s="54"/>
      <c r="C44" s="54"/>
      <c r="D44" s="53"/>
      <c r="E44" s="83"/>
      <c r="F44" s="53"/>
      <c r="G44" s="53"/>
      <c r="H44" s="53"/>
      <c r="I44" s="53"/>
      <c r="J44" s="53"/>
      <c r="K44" s="53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3"/>
  <sheetViews>
    <sheetView topLeftCell="C58" zoomScale="90" zoomScaleNormal="90" workbookViewId="0">
      <selection activeCell="C64" sqref="A64:XFD64"/>
    </sheetView>
  </sheetViews>
  <sheetFormatPr defaultColWidth="8.88671875" defaultRowHeight="15.6"/>
  <cols>
    <col min="1" max="1" width="10.88671875" style="21" customWidth="1"/>
    <col min="2" max="2" width="66.33203125" style="21" customWidth="1"/>
    <col min="3" max="3" width="66.6640625" style="21" customWidth="1"/>
    <col min="4" max="4" width="21.88671875" style="21" customWidth="1"/>
    <col min="5" max="5" width="21.109375" style="21" customWidth="1"/>
    <col min="6" max="6" width="23" style="21" customWidth="1"/>
    <col min="7" max="7" width="16.6640625" style="21" customWidth="1"/>
    <col min="8" max="8" width="17.44140625" style="21" customWidth="1"/>
    <col min="9" max="9" width="8.88671875" style="21"/>
    <col min="10" max="10" width="38.33203125" customWidth="1"/>
  </cols>
  <sheetData>
    <row r="1" spans="1:8">
      <c r="A1" s="24"/>
      <c r="B1" s="24"/>
      <c r="C1" s="24"/>
      <c r="D1" s="24"/>
      <c r="E1" s="24"/>
      <c r="F1" s="24"/>
      <c r="G1" s="24"/>
      <c r="H1" s="24"/>
    </row>
    <row r="2" spans="1:8">
      <c r="A2" s="25"/>
      <c r="B2" s="25"/>
      <c r="C2" s="25"/>
      <c r="D2" s="25"/>
      <c r="E2" s="25"/>
      <c r="F2" s="25"/>
      <c r="G2" s="25"/>
      <c r="H2" s="25"/>
    </row>
    <row r="3" spans="1:8">
      <c r="A3" s="26"/>
      <c r="B3" s="26"/>
      <c r="C3" s="26"/>
      <c r="E3" s="26"/>
      <c r="F3" s="26"/>
      <c r="G3" s="26"/>
      <c r="H3" s="26"/>
    </row>
    <row r="4" spans="1:8">
      <c r="A4" s="25"/>
      <c r="B4" s="25"/>
      <c r="C4" s="25"/>
      <c r="D4" s="25"/>
      <c r="E4" s="25"/>
      <c r="F4" s="25"/>
      <c r="G4" s="25"/>
      <c r="H4" s="25"/>
    </row>
    <row r="5" spans="1:8">
      <c r="A5" s="25"/>
      <c r="B5" s="25"/>
      <c r="C5" s="25"/>
      <c r="D5" s="25"/>
      <c r="E5" s="25"/>
      <c r="F5" s="25"/>
      <c r="G5" s="25"/>
      <c r="H5" s="25"/>
    </row>
    <row r="6" spans="1:8">
      <c r="A6" s="25"/>
      <c r="B6" s="25"/>
      <c r="C6" s="37"/>
      <c r="D6" s="25"/>
      <c r="E6" s="25"/>
      <c r="F6" s="25"/>
      <c r="G6" s="25"/>
      <c r="H6" s="25"/>
    </row>
    <row r="7" spans="1:8">
      <c r="A7" s="25"/>
      <c r="B7" s="25"/>
      <c r="C7" s="25"/>
      <c r="D7" s="25"/>
      <c r="E7" s="25"/>
      <c r="F7" s="25"/>
      <c r="G7" s="25"/>
      <c r="H7" s="25"/>
    </row>
    <row r="8" spans="1:8">
      <c r="A8" s="26"/>
      <c r="B8" s="26"/>
      <c r="C8" s="26"/>
      <c r="E8" s="26"/>
      <c r="F8" s="26"/>
      <c r="G8" s="26"/>
      <c r="H8" s="26"/>
    </row>
    <row r="9" spans="1:8">
      <c r="A9" s="25"/>
      <c r="B9" s="25"/>
      <c r="C9" s="25"/>
      <c r="D9" s="25"/>
      <c r="E9" s="25"/>
      <c r="F9" s="25"/>
      <c r="G9" s="25"/>
      <c r="H9" s="25"/>
    </row>
    <row r="10" spans="1:8">
      <c r="A10" s="25"/>
      <c r="B10" s="25"/>
      <c r="C10" s="25"/>
      <c r="D10" s="25"/>
      <c r="E10" s="25"/>
      <c r="F10" s="25"/>
      <c r="G10" s="25"/>
      <c r="H10" s="25"/>
    </row>
    <row r="11" spans="1:8">
      <c r="A11" s="27"/>
      <c r="B11" s="27"/>
      <c r="C11" s="38" t="s">
        <v>27</v>
      </c>
      <c r="E11" s="27"/>
      <c r="F11" s="27"/>
      <c r="G11" s="27"/>
      <c r="H11" s="27"/>
    </row>
    <row r="12" spans="1:8">
      <c r="A12" s="25"/>
      <c r="B12" s="25"/>
      <c r="C12" s="25"/>
      <c r="D12" s="25"/>
      <c r="E12" s="25"/>
      <c r="F12" s="25"/>
      <c r="G12" s="25"/>
      <c r="H12" s="25"/>
    </row>
    <row r="13" spans="1:8" ht="78.75" customHeight="1">
      <c r="A13" s="95" t="s">
        <v>28</v>
      </c>
      <c r="B13" s="95"/>
      <c r="C13" s="95"/>
      <c r="D13" s="95"/>
      <c r="E13" s="95"/>
      <c r="F13" s="95"/>
      <c r="G13" s="95"/>
      <c r="H13" s="95"/>
    </row>
    <row r="14" spans="1:8">
      <c r="A14" s="36"/>
      <c r="B14" s="36"/>
      <c r="C14" s="26" t="s">
        <v>4</v>
      </c>
      <c r="E14" s="36"/>
      <c r="F14" s="36"/>
      <c r="G14" s="36"/>
      <c r="H14" s="36"/>
    </row>
    <row r="15" spans="1:8">
      <c r="A15" s="25"/>
      <c r="B15" s="25"/>
      <c r="C15" s="25"/>
      <c r="D15" s="25"/>
      <c r="E15" s="39"/>
      <c r="F15" s="25"/>
      <c r="G15" s="25"/>
      <c r="H15" s="25"/>
    </row>
    <row r="16" spans="1:8">
      <c r="A16" s="25" t="s">
        <v>29</v>
      </c>
      <c r="B16" s="25"/>
      <c r="C16" s="25"/>
      <c r="D16" s="25"/>
      <c r="E16" s="25"/>
      <c r="F16" s="25"/>
      <c r="G16" s="25"/>
      <c r="H16" s="30"/>
    </row>
    <row r="17" spans="1:8">
      <c r="A17" s="25"/>
      <c r="B17" s="25"/>
      <c r="C17" s="25"/>
      <c r="D17" s="25"/>
      <c r="E17" s="25"/>
      <c r="F17" s="25"/>
      <c r="G17" s="25"/>
      <c r="H17" s="25"/>
    </row>
    <row r="18" spans="1:8" ht="36" customHeight="1">
      <c r="A18" s="102" t="s">
        <v>5</v>
      </c>
      <c r="B18" s="102" t="s">
        <v>30</v>
      </c>
      <c r="C18" s="102" t="s">
        <v>31</v>
      </c>
      <c r="D18" s="99" t="s">
        <v>32</v>
      </c>
      <c r="E18" s="100"/>
      <c r="F18" s="100"/>
      <c r="G18" s="100"/>
      <c r="H18" s="101"/>
    </row>
    <row r="19" spans="1:8" ht="94.5" customHeight="1">
      <c r="A19" s="102"/>
      <c r="B19" s="102"/>
      <c r="C19" s="10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1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40"/>
      <c r="B21" s="34"/>
      <c r="C21" s="41" t="s">
        <v>38</v>
      </c>
      <c r="D21" s="42"/>
      <c r="E21" s="42"/>
      <c r="F21" s="42"/>
      <c r="G21" s="42"/>
      <c r="H21" s="42"/>
    </row>
    <row r="22" spans="1:8">
      <c r="A22" s="40"/>
      <c r="B22" s="2"/>
      <c r="C22" s="43"/>
      <c r="D22" s="44"/>
      <c r="E22" s="44"/>
      <c r="F22" s="44"/>
      <c r="G22" s="42"/>
      <c r="H22" s="42">
        <f>SUM(D22:G22)</f>
        <v>0</v>
      </c>
    </row>
    <row r="23" spans="1:8">
      <c r="A23" s="2"/>
      <c r="B23" s="34"/>
      <c r="C23" s="41" t="s">
        <v>39</v>
      </c>
      <c r="D23" s="42">
        <f>SUM(D22:D22)</f>
        <v>0</v>
      </c>
      <c r="E23" s="42">
        <f>SUM(E22:E22)</f>
        <v>0</v>
      </c>
      <c r="F23" s="42">
        <f>SUM(F22:F22)</f>
        <v>0</v>
      </c>
      <c r="G23" s="42">
        <f>SUM(G22:G22)</f>
        <v>0</v>
      </c>
      <c r="H23" s="42">
        <f>SUM(D23:G23)</f>
        <v>0</v>
      </c>
    </row>
    <row r="24" spans="1:8">
      <c r="A24" s="2"/>
      <c r="B24" s="34"/>
      <c r="C24" s="45" t="s">
        <v>40</v>
      </c>
      <c r="D24" s="42"/>
      <c r="E24" s="42"/>
      <c r="F24" s="42"/>
      <c r="G24" s="42"/>
      <c r="H24" s="42"/>
    </row>
    <row r="25" spans="1:8" s="36" customFormat="1">
      <c r="A25" s="2">
        <v>1</v>
      </c>
      <c r="B25" s="2" t="s">
        <v>41</v>
      </c>
      <c r="C25" s="43" t="s">
        <v>42</v>
      </c>
      <c r="D25" s="42">
        <v>444.98688133052002</v>
      </c>
      <c r="E25" s="42">
        <v>27.635775229987001</v>
      </c>
      <c r="F25" s="42">
        <v>0</v>
      </c>
      <c r="G25" s="42">
        <v>0</v>
      </c>
      <c r="H25" s="42">
        <v>472.62265656050999</v>
      </c>
    </row>
    <row r="26" spans="1:8" ht="31.2">
      <c r="A26" s="2">
        <v>2</v>
      </c>
      <c r="B26" s="2" t="s">
        <v>43</v>
      </c>
      <c r="C26" s="43" t="s">
        <v>44</v>
      </c>
      <c r="D26" s="42">
        <v>4560</v>
      </c>
      <c r="E26" s="42">
        <v>398.08</v>
      </c>
      <c r="F26" s="42">
        <v>0</v>
      </c>
      <c r="G26" s="42">
        <v>0</v>
      </c>
      <c r="H26" s="42">
        <v>4958.08</v>
      </c>
    </row>
    <row r="27" spans="1:8">
      <c r="A27" s="2"/>
      <c r="B27" s="34"/>
      <c r="C27" s="34" t="s">
        <v>45</v>
      </c>
      <c r="D27" s="42">
        <v>5004.9868813305002</v>
      </c>
      <c r="E27" s="42">
        <v>425.71577522999002</v>
      </c>
      <c r="F27" s="42">
        <v>0</v>
      </c>
      <c r="G27" s="42">
        <v>0</v>
      </c>
      <c r="H27" s="42">
        <v>5430.7026565605001</v>
      </c>
    </row>
    <row r="28" spans="1:8">
      <c r="A28" s="2"/>
      <c r="B28" s="34"/>
      <c r="C28" s="45" t="s">
        <v>46</v>
      </c>
      <c r="D28" s="42"/>
      <c r="E28" s="42"/>
      <c r="F28" s="42"/>
      <c r="G28" s="42"/>
      <c r="H28" s="42"/>
    </row>
    <row r="29" spans="1:8" s="36" customFormat="1">
      <c r="A29" s="46"/>
      <c r="B29" s="46"/>
      <c r="C29" s="47"/>
      <c r="D29" s="42"/>
      <c r="E29" s="42"/>
      <c r="F29" s="42"/>
      <c r="G29" s="42"/>
      <c r="H29" s="42">
        <f>SUM(D29:G29)</f>
        <v>0</v>
      </c>
    </row>
    <row r="30" spans="1:8">
      <c r="A30" s="2"/>
      <c r="B30" s="34"/>
      <c r="C30" s="34" t="s">
        <v>47</v>
      </c>
      <c r="D30" s="42">
        <f>SUM(D29:D29)</f>
        <v>0</v>
      </c>
      <c r="E30" s="42">
        <f>SUM(E29:E29)</f>
        <v>0</v>
      </c>
      <c r="F30" s="42">
        <f>SUM(F29:F29)</f>
        <v>0</v>
      </c>
      <c r="G30" s="42">
        <f>SUM(G29:G29)</f>
        <v>0</v>
      </c>
      <c r="H30" s="42">
        <f>SUM(D30:G30)</f>
        <v>0</v>
      </c>
    </row>
    <row r="31" spans="1:8">
      <c r="A31" s="40"/>
      <c r="B31" s="34"/>
      <c r="C31" s="41" t="s">
        <v>48</v>
      </c>
      <c r="D31" s="42"/>
      <c r="E31" s="42"/>
      <c r="F31" s="42"/>
      <c r="G31" s="42"/>
      <c r="H31" s="42"/>
    </row>
    <row r="32" spans="1:8">
      <c r="A32" s="40"/>
      <c r="B32" s="2"/>
      <c r="C32" s="48"/>
      <c r="D32" s="42"/>
      <c r="E32" s="42"/>
      <c r="F32" s="42"/>
      <c r="G32" s="42"/>
      <c r="H32" s="42">
        <f>SUM(D32:G32)</f>
        <v>0</v>
      </c>
    </row>
    <row r="33" spans="1:8">
      <c r="A33" s="2"/>
      <c r="B33" s="34"/>
      <c r="C33" s="41" t="s">
        <v>49</v>
      </c>
      <c r="D33" s="42">
        <f>SUM(D32:D32)</f>
        <v>0</v>
      </c>
      <c r="E33" s="42">
        <f>SUM(E32:E32)</f>
        <v>0</v>
      </c>
      <c r="F33" s="42">
        <f>SUM(F32:F32)</f>
        <v>0</v>
      </c>
      <c r="G33" s="42">
        <f>SUM(G32:G32)</f>
        <v>0</v>
      </c>
      <c r="H33" s="42">
        <f>SUM(D33:G33)</f>
        <v>0</v>
      </c>
    </row>
    <row r="34" spans="1:8">
      <c r="A34" s="2"/>
      <c r="B34" s="34"/>
      <c r="C34" s="45" t="s">
        <v>50</v>
      </c>
      <c r="D34" s="42"/>
      <c r="E34" s="42"/>
      <c r="F34" s="42"/>
      <c r="G34" s="42"/>
      <c r="H34" s="42"/>
    </row>
    <row r="35" spans="1:8" s="36" customFormat="1">
      <c r="A35" s="46"/>
      <c r="B35" s="46"/>
      <c r="C35" s="47"/>
      <c r="D35" s="42"/>
      <c r="E35" s="42"/>
      <c r="F35" s="42"/>
      <c r="G35" s="42"/>
      <c r="H35" s="42">
        <f>SUM(D35:G35)</f>
        <v>0</v>
      </c>
    </row>
    <row r="36" spans="1:8">
      <c r="A36" s="2"/>
      <c r="B36" s="34"/>
      <c r="C36" s="34" t="s">
        <v>51</v>
      </c>
      <c r="D36" s="42">
        <f>SUM(D35:D35)</f>
        <v>0</v>
      </c>
      <c r="E36" s="42">
        <f>SUM(E35:E35)</f>
        <v>0</v>
      </c>
      <c r="F36" s="42">
        <f>SUM(F35:F35)</f>
        <v>0</v>
      </c>
      <c r="G36" s="42">
        <f>SUM(G35:G35)</f>
        <v>0</v>
      </c>
      <c r="H36" s="42">
        <f>SUM(D36:G36)</f>
        <v>0</v>
      </c>
    </row>
    <row r="37" spans="1:8" ht="31.5" customHeight="1">
      <c r="A37" s="2"/>
      <c r="B37" s="34"/>
      <c r="C37" s="45" t="s">
        <v>52</v>
      </c>
      <c r="D37" s="42"/>
      <c r="E37" s="42"/>
      <c r="F37" s="42"/>
      <c r="G37" s="42"/>
      <c r="H37" s="42"/>
    </row>
    <row r="38" spans="1:8" s="36" customFormat="1">
      <c r="A38" s="46"/>
      <c r="B38" s="46"/>
      <c r="C38" s="47"/>
      <c r="D38" s="42"/>
      <c r="E38" s="42"/>
      <c r="F38" s="42"/>
      <c r="G38" s="42"/>
      <c r="H38" s="42">
        <f>SUM(D38:G38)</f>
        <v>0</v>
      </c>
    </row>
    <row r="39" spans="1:8">
      <c r="A39" s="2"/>
      <c r="B39" s="34"/>
      <c r="C39" s="34" t="s">
        <v>53</v>
      </c>
      <c r="D39" s="42">
        <f>SUM(D38:D38)</f>
        <v>0</v>
      </c>
      <c r="E39" s="42">
        <f>SUM(E38:E38)</f>
        <v>0</v>
      </c>
      <c r="F39" s="42">
        <f>SUM(F38:F38)</f>
        <v>0</v>
      </c>
      <c r="G39" s="42">
        <f>SUM(G38:G38)</f>
        <v>0</v>
      </c>
      <c r="H39" s="42">
        <f>SUM(D39:G39)</f>
        <v>0</v>
      </c>
    </row>
    <row r="40" spans="1:8">
      <c r="A40" s="2"/>
      <c r="B40" s="34"/>
      <c r="C40" s="45" t="s">
        <v>54</v>
      </c>
      <c r="D40" s="42"/>
      <c r="E40" s="42"/>
      <c r="F40" s="42"/>
      <c r="G40" s="42"/>
      <c r="H40" s="42"/>
    </row>
    <row r="41" spans="1:8" s="36" customFormat="1">
      <c r="A41" s="46"/>
      <c r="B41" s="46"/>
      <c r="C41" s="47"/>
      <c r="D41" s="42"/>
      <c r="E41" s="42"/>
      <c r="F41" s="42"/>
      <c r="G41" s="42"/>
      <c r="H41" s="42">
        <f>SUM(D41:G41)</f>
        <v>0</v>
      </c>
    </row>
    <row r="42" spans="1:8">
      <c r="A42" s="2"/>
      <c r="B42" s="34"/>
      <c r="C42" s="34" t="s">
        <v>55</v>
      </c>
      <c r="D42" s="42">
        <f>SUM(D41:D41)</f>
        <v>0</v>
      </c>
      <c r="E42" s="42">
        <f>SUM(E41:E41)</f>
        <v>0</v>
      </c>
      <c r="F42" s="42">
        <f>SUM(F41:F41)</f>
        <v>0</v>
      </c>
      <c r="G42" s="42">
        <f>SUM(G41:G41)</f>
        <v>0</v>
      </c>
      <c r="H42" s="42">
        <f>SUM(D42:G42)</f>
        <v>0</v>
      </c>
    </row>
    <row r="43" spans="1:8">
      <c r="A43" s="2"/>
      <c r="B43" s="34"/>
      <c r="C43" s="34" t="s">
        <v>56</v>
      </c>
      <c r="D43" s="42">
        <v>5004.9868813305002</v>
      </c>
      <c r="E43" s="42">
        <v>425.71577522999002</v>
      </c>
      <c r="F43" s="42">
        <v>0</v>
      </c>
      <c r="G43" s="42">
        <v>0</v>
      </c>
      <c r="H43" s="42">
        <v>5430.7026565605001</v>
      </c>
    </row>
    <row r="44" spans="1:8">
      <c r="A44" s="2"/>
      <c r="B44" s="34"/>
      <c r="C44" s="45" t="s">
        <v>57</v>
      </c>
      <c r="D44" s="42"/>
      <c r="E44" s="42"/>
      <c r="F44" s="42"/>
      <c r="G44" s="42"/>
      <c r="H44" s="42"/>
    </row>
    <row r="45" spans="1:8" ht="31.2">
      <c r="A45" s="2">
        <v>3</v>
      </c>
      <c r="B45" s="2" t="s">
        <v>58</v>
      </c>
      <c r="C45" s="43" t="s">
        <v>59</v>
      </c>
      <c r="D45" s="42">
        <v>8.8997376266103991</v>
      </c>
      <c r="E45" s="42">
        <v>0.55271550459973995</v>
      </c>
      <c r="F45" s="42">
        <v>0</v>
      </c>
      <c r="G45" s="42">
        <v>0</v>
      </c>
      <c r="H45" s="42">
        <v>9.4524531312101008</v>
      </c>
    </row>
    <row r="46" spans="1:8" ht="31.2">
      <c r="A46" s="2">
        <v>4</v>
      </c>
      <c r="B46" s="2" t="s">
        <v>58</v>
      </c>
      <c r="C46" s="43" t="s">
        <v>60</v>
      </c>
      <c r="D46" s="42">
        <v>114</v>
      </c>
      <c r="E46" s="42">
        <v>9.952</v>
      </c>
      <c r="F46" s="42">
        <v>0</v>
      </c>
      <c r="G46" s="42">
        <v>0</v>
      </c>
      <c r="H46" s="42">
        <v>123.952</v>
      </c>
    </row>
    <row r="47" spans="1:8">
      <c r="A47" s="2"/>
      <c r="B47" s="34"/>
      <c r="C47" s="34" t="s">
        <v>61</v>
      </c>
      <c r="D47" s="42">
        <v>122.89973762661</v>
      </c>
      <c r="E47" s="42">
        <v>10.5047155046</v>
      </c>
      <c r="F47" s="42">
        <v>0</v>
      </c>
      <c r="G47" s="42">
        <v>0</v>
      </c>
      <c r="H47" s="42">
        <v>133.40445313121</v>
      </c>
    </row>
    <row r="48" spans="1:8">
      <c r="A48" s="2"/>
      <c r="B48" s="34"/>
      <c r="C48" s="34" t="s">
        <v>62</v>
      </c>
      <c r="D48" s="42">
        <v>5127.8866189570999</v>
      </c>
      <c r="E48" s="42">
        <v>436.22049073458999</v>
      </c>
      <c r="F48" s="42">
        <v>0</v>
      </c>
      <c r="G48" s="42">
        <v>0</v>
      </c>
      <c r="H48" s="42">
        <v>5564.1071096917003</v>
      </c>
    </row>
    <row r="49" spans="1:10">
      <c r="A49" s="2"/>
      <c r="B49" s="34"/>
      <c r="C49" s="34" t="s">
        <v>63</v>
      </c>
      <c r="D49" s="42"/>
      <c r="E49" s="42"/>
      <c r="F49" s="42"/>
      <c r="G49" s="42"/>
      <c r="H49" s="42"/>
    </row>
    <row r="50" spans="1:10">
      <c r="A50" s="2">
        <v>5</v>
      </c>
      <c r="B50" s="2" t="s">
        <v>64</v>
      </c>
      <c r="C50" s="6" t="s">
        <v>42</v>
      </c>
      <c r="D50" s="42">
        <v>0</v>
      </c>
      <c r="E50" s="42">
        <v>0</v>
      </c>
      <c r="F50" s="42">
        <v>0</v>
      </c>
      <c r="G50" s="42">
        <v>23.923060031159</v>
      </c>
      <c r="H50" s="42">
        <v>23.923060031159</v>
      </c>
    </row>
    <row r="51" spans="1:10" ht="31.2">
      <c r="A51" s="2">
        <v>6</v>
      </c>
      <c r="B51" s="2" t="s">
        <v>65</v>
      </c>
      <c r="C51" s="6" t="s">
        <v>66</v>
      </c>
      <c r="D51" s="42">
        <v>133.83784075477999</v>
      </c>
      <c r="E51" s="42">
        <v>11.385354808173</v>
      </c>
      <c r="F51" s="42">
        <v>0</v>
      </c>
      <c r="G51" s="42">
        <v>0</v>
      </c>
      <c r="H51" s="42">
        <v>145.22319556295</v>
      </c>
    </row>
    <row r="52" spans="1:10">
      <c r="A52" s="2">
        <v>7</v>
      </c>
      <c r="B52" s="2" t="s">
        <v>67</v>
      </c>
      <c r="C52" s="6" t="s">
        <v>68</v>
      </c>
      <c r="D52" s="42">
        <v>0</v>
      </c>
      <c r="E52" s="42">
        <v>0</v>
      </c>
      <c r="F52" s="42">
        <v>0</v>
      </c>
      <c r="G52" s="42">
        <v>10.461029880310001</v>
      </c>
      <c r="H52" s="42">
        <v>10.461029880310001</v>
      </c>
    </row>
    <row r="53" spans="1:10">
      <c r="A53" s="2">
        <v>8</v>
      </c>
      <c r="B53" s="2"/>
      <c r="C53" s="6" t="s">
        <v>69</v>
      </c>
      <c r="D53" s="42">
        <v>0</v>
      </c>
      <c r="E53" s="42">
        <v>0</v>
      </c>
      <c r="F53" s="42">
        <v>0</v>
      </c>
      <c r="G53" s="42">
        <v>5.9882503206906001</v>
      </c>
      <c r="H53" s="42">
        <v>5.9882503206906001</v>
      </c>
    </row>
    <row r="54" spans="1:10">
      <c r="A54" s="2">
        <v>9</v>
      </c>
      <c r="B54" s="2"/>
      <c r="C54" s="6" t="s">
        <v>70</v>
      </c>
      <c r="D54" s="42">
        <v>0</v>
      </c>
      <c r="E54" s="42">
        <v>0</v>
      </c>
      <c r="F54" s="42">
        <v>0</v>
      </c>
      <c r="G54" s="42">
        <v>5.9882503206906001</v>
      </c>
      <c r="H54" s="42">
        <v>5.9882503206906001</v>
      </c>
    </row>
    <row r="55" spans="1:10">
      <c r="A55" s="2"/>
      <c r="B55" s="34"/>
      <c r="C55" s="34" t="s">
        <v>71</v>
      </c>
      <c r="D55" s="42">
        <v>133.83784075477999</v>
      </c>
      <c r="E55" s="42">
        <v>11.385354808173</v>
      </c>
      <c r="F55" s="42">
        <v>0</v>
      </c>
      <c r="G55" s="42">
        <v>46.360590552849999</v>
      </c>
      <c r="H55" s="42">
        <v>191.5837861158</v>
      </c>
    </row>
    <row r="56" spans="1:10">
      <c r="A56" s="2"/>
      <c r="B56" s="34"/>
      <c r="C56" s="34" t="s">
        <v>72</v>
      </c>
      <c r="D56" s="42">
        <v>5261.7244597118997</v>
      </c>
      <c r="E56" s="42">
        <v>447.60584554275999</v>
      </c>
      <c r="F56" s="42">
        <v>0</v>
      </c>
      <c r="G56" s="42">
        <v>46.360590552849999</v>
      </c>
      <c r="H56" s="42">
        <v>5755.6908958075001</v>
      </c>
    </row>
    <row r="57" spans="1:10" ht="31.5" customHeight="1">
      <c r="A57" s="2"/>
      <c r="B57" s="34"/>
      <c r="C57" s="34" t="s">
        <v>73</v>
      </c>
      <c r="D57" s="42"/>
      <c r="E57" s="42"/>
      <c r="F57" s="42"/>
      <c r="G57" s="42"/>
      <c r="H57" s="42"/>
    </row>
    <row r="58" spans="1:10">
      <c r="A58" s="2"/>
      <c r="B58" s="2"/>
      <c r="C58" s="6"/>
      <c r="D58" s="42"/>
      <c r="E58" s="42"/>
      <c r="F58" s="42"/>
      <c r="G58" s="42"/>
      <c r="H58" s="42">
        <f>SUM(D58:G58)</f>
        <v>0</v>
      </c>
    </row>
    <row r="59" spans="1:10">
      <c r="A59" s="2"/>
      <c r="B59" s="34"/>
      <c r="C59" s="34" t="s">
        <v>74</v>
      </c>
      <c r="D59" s="42">
        <f>SUM(D58:D58)</f>
        <v>0</v>
      </c>
      <c r="E59" s="42">
        <f>SUM(E58:E58)</f>
        <v>0</v>
      </c>
      <c r="F59" s="42">
        <f>SUM(F58:F58)</f>
        <v>0</v>
      </c>
      <c r="G59" s="42">
        <f>SUM(G58:G58)</f>
        <v>0</v>
      </c>
      <c r="H59" s="42">
        <f>SUM(D59:G59)</f>
        <v>0</v>
      </c>
    </row>
    <row r="60" spans="1:10">
      <c r="A60" s="2"/>
      <c r="B60" s="34"/>
      <c r="C60" s="34" t="s">
        <v>75</v>
      </c>
      <c r="D60" s="42">
        <v>5261.7244597118997</v>
      </c>
      <c r="E60" s="42">
        <v>447.60584554275999</v>
      </c>
      <c r="F60" s="42">
        <v>0</v>
      </c>
      <c r="G60" s="42">
        <v>46.360590552849999</v>
      </c>
      <c r="H60" s="42">
        <v>5755.6908958075001</v>
      </c>
    </row>
    <row r="61" spans="1:10" ht="157.5" customHeight="1">
      <c r="A61" s="2"/>
      <c r="B61" s="34"/>
      <c r="C61" s="34" t="s">
        <v>76</v>
      </c>
      <c r="D61" s="42"/>
      <c r="E61" s="42"/>
      <c r="F61" s="42"/>
      <c r="G61" s="42"/>
      <c r="H61" s="42"/>
    </row>
    <row r="62" spans="1:10">
      <c r="A62" s="2">
        <v>10</v>
      </c>
      <c r="B62" s="2" t="s">
        <v>77</v>
      </c>
      <c r="C62" s="6" t="s">
        <v>78</v>
      </c>
      <c r="D62" s="42">
        <v>0</v>
      </c>
      <c r="E62" s="42">
        <v>0</v>
      </c>
      <c r="F62" s="42">
        <v>0</v>
      </c>
      <c r="G62" s="42">
        <v>34.697120008144999</v>
      </c>
      <c r="H62" s="42">
        <v>34.697120008144999</v>
      </c>
    </row>
    <row r="63" spans="1:10">
      <c r="A63" s="2">
        <v>11</v>
      </c>
      <c r="B63" s="2" t="s">
        <v>79</v>
      </c>
      <c r="C63" s="6" t="s">
        <v>80</v>
      </c>
      <c r="D63" s="42">
        <v>0</v>
      </c>
      <c r="E63" s="42">
        <v>0</v>
      </c>
      <c r="F63" s="42">
        <v>0</v>
      </c>
      <c r="G63" s="42">
        <v>569.28</v>
      </c>
      <c r="H63" s="42">
        <v>569.28</v>
      </c>
    </row>
    <row r="64" spans="1:10">
      <c r="A64" s="2"/>
      <c r="B64" s="34"/>
      <c r="C64" s="34" t="s">
        <v>81</v>
      </c>
      <c r="D64" s="42">
        <v>0</v>
      </c>
      <c r="E64" s="42">
        <v>0</v>
      </c>
      <c r="F64" s="42">
        <v>0</v>
      </c>
      <c r="G64" s="42">
        <v>603.97712000815</v>
      </c>
      <c r="H64" s="42">
        <v>603.97712000815</v>
      </c>
      <c r="J64" s="49">
        <f>ROUND(H64*1.0781631706396,5)</f>
        <v>651.18588999999997</v>
      </c>
    </row>
    <row r="65" spans="1:10">
      <c r="A65" s="2"/>
      <c r="B65" s="34"/>
      <c r="C65" s="34" t="s">
        <v>82</v>
      </c>
      <c r="D65" s="42">
        <v>5261.7244597118997</v>
      </c>
      <c r="E65" s="42">
        <v>447.60584554275999</v>
      </c>
      <c r="F65" s="42">
        <v>0</v>
      </c>
      <c r="G65" s="42">
        <v>650.33771056099999</v>
      </c>
      <c r="H65" s="42">
        <v>6359.6680158156996</v>
      </c>
      <c r="J65" s="50">
        <f>J64*1.2</f>
        <v>781.42306799999994</v>
      </c>
    </row>
    <row r="66" spans="1:10">
      <c r="A66" s="2"/>
      <c r="B66" s="34"/>
      <c r="C66" s="34" t="s">
        <v>83</v>
      </c>
      <c r="D66" s="42"/>
      <c r="E66" s="42"/>
      <c r="F66" s="42"/>
      <c r="G66" s="42"/>
      <c r="H66" s="42"/>
      <c r="J66">
        <v>781.42307000000005</v>
      </c>
    </row>
    <row r="67" spans="1:10" ht="47.25" customHeight="1">
      <c r="A67" s="2">
        <v>12</v>
      </c>
      <c r="B67" s="2" t="s">
        <v>84</v>
      </c>
      <c r="C67" s="6" t="s">
        <v>85</v>
      </c>
      <c r="D67" s="42">
        <f>D65*3%</f>
        <v>157.85173379135699</v>
      </c>
      <c r="E67" s="42">
        <f>E65*3%</f>
        <v>13.428175366282799</v>
      </c>
      <c r="F67" s="42">
        <f>F65*3%</f>
        <v>0</v>
      </c>
      <c r="G67" s="42">
        <f>G65*3%</f>
        <v>19.510131316830002</v>
      </c>
      <c r="H67" s="42">
        <f>SUM(D67:G67)</f>
        <v>190.79004047447</v>
      </c>
    </row>
    <row r="68" spans="1:10">
      <c r="A68" s="2"/>
      <c r="B68" s="34"/>
      <c r="C68" s="34" t="s">
        <v>86</v>
      </c>
      <c r="D68" s="42">
        <f>D67</f>
        <v>157.85173379135699</v>
      </c>
      <c r="E68" s="42">
        <f>E67</f>
        <v>13.428175366282799</v>
      </c>
      <c r="F68" s="42">
        <f>F67</f>
        <v>0</v>
      </c>
      <c r="G68" s="42">
        <f>G67</f>
        <v>19.510131316830002</v>
      </c>
      <c r="H68" s="42">
        <f>SUM(D68:G68)</f>
        <v>190.79004047447</v>
      </c>
    </row>
    <row r="69" spans="1:10">
      <c r="A69" s="2"/>
      <c r="B69" s="34"/>
      <c r="C69" s="34" t="s">
        <v>87</v>
      </c>
      <c r="D69" s="42">
        <f>D68+D65</f>
        <v>5419.5761935032597</v>
      </c>
      <c r="E69" s="42">
        <f>E68+E65</f>
        <v>461.03402090904302</v>
      </c>
      <c r="F69" s="42">
        <f>F68+F65</f>
        <v>0</v>
      </c>
      <c r="G69" s="42">
        <f>G68+G65</f>
        <v>669.84784187782998</v>
      </c>
      <c r="H69" s="42">
        <f>SUM(D69:G69)</f>
        <v>6550.4580562901301</v>
      </c>
    </row>
    <row r="70" spans="1:10">
      <c r="A70" s="2"/>
      <c r="B70" s="34"/>
      <c r="C70" s="34" t="s">
        <v>88</v>
      </c>
      <c r="D70" s="42"/>
      <c r="E70" s="42"/>
      <c r="F70" s="42"/>
      <c r="G70" s="42"/>
      <c r="H70" s="42"/>
    </row>
    <row r="71" spans="1:10">
      <c r="A71" s="2">
        <v>13</v>
      </c>
      <c r="B71" s="2" t="s">
        <v>89</v>
      </c>
      <c r="C71" s="6" t="s">
        <v>90</v>
      </c>
      <c r="D71" s="42">
        <f>D69*20%</f>
        <v>1083.91523870065</v>
      </c>
      <c r="E71" s="42">
        <f>E69*20%</f>
        <v>92.206804181808593</v>
      </c>
      <c r="F71" s="42">
        <f>F69*20%</f>
        <v>0</v>
      </c>
      <c r="G71" s="42">
        <f>G69*20%</f>
        <v>133.96956837556601</v>
      </c>
      <c r="H71" s="42">
        <f>SUM(D71:G71)</f>
        <v>1310.0916112580301</v>
      </c>
    </row>
    <row r="72" spans="1:10">
      <c r="A72" s="2"/>
      <c r="B72" s="34"/>
      <c r="C72" s="34" t="s">
        <v>91</v>
      </c>
      <c r="D72" s="42">
        <f>D71</f>
        <v>1083.91523870065</v>
      </c>
      <c r="E72" s="42">
        <f>E71</f>
        <v>92.206804181808593</v>
      </c>
      <c r="F72" s="42">
        <f>F71</f>
        <v>0</v>
      </c>
      <c r="G72" s="42">
        <f>G71</f>
        <v>133.96956837556601</v>
      </c>
      <c r="H72" s="42">
        <f>SUM(D72:G72)</f>
        <v>1310.0916112580301</v>
      </c>
    </row>
    <row r="73" spans="1:10">
      <c r="A73" s="2"/>
      <c r="B73" s="34"/>
      <c r="C73" s="34" t="s">
        <v>92</v>
      </c>
      <c r="D73" s="42">
        <f>D72+D69</f>
        <v>6503.4914322039103</v>
      </c>
      <c r="E73" s="42">
        <f>E72+E69</f>
        <v>553.24082509085099</v>
      </c>
      <c r="F73" s="42">
        <f>F72+F69</f>
        <v>0</v>
      </c>
      <c r="G73" s="42">
        <f>G72+G69</f>
        <v>803.81741025339602</v>
      </c>
      <c r="H73" s="42">
        <f>SUM(D73:G73)</f>
        <v>7860.54966754816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A10"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93</v>
      </c>
    </row>
    <row r="2" spans="1:14" ht="45.75" customHeight="1">
      <c r="A2" s="25"/>
      <c r="B2" s="25" t="s">
        <v>94</v>
      </c>
      <c r="C2" s="95" t="s">
        <v>28</v>
      </c>
      <c r="D2" s="95"/>
      <c r="E2" s="95"/>
      <c r="F2" s="95"/>
      <c r="G2" s="95"/>
      <c r="H2" s="95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95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 ht="31.2">
      <c r="A7" s="25"/>
      <c r="B7" s="25" t="s">
        <v>96</v>
      </c>
      <c r="C7" s="29" t="s">
        <v>97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102" t="s">
        <v>5</v>
      </c>
      <c r="B10" s="102" t="s">
        <v>30</v>
      </c>
      <c r="C10" s="102" t="s">
        <v>98</v>
      </c>
      <c r="D10" s="99" t="s">
        <v>32</v>
      </c>
      <c r="E10" s="100"/>
      <c r="F10" s="100"/>
      <c r="G10" s="100"/>
      <c r="H10" s="101"/>
      <c r="J10" s="21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99</v>
      </c>
      <c r="C13" s="3" t="s">
        <v>42</v>
      </c>
      <c r="D13" s="33">
        <v>444.98688133052002</v>
      </c>
      <c r="E13" s="33">
        <v>27.635775229987001</v>
      </c>
      <c r="F13" s="33">
        <v>0</v>
      </c>
      <c r="G13" s="33">
        <v>0</v>
      </c>
      <c r="H13" s="33">
        <v>472.62265656050999</v>
      </c>
      <c r="J13" s="21"/>
    </row>
    <row r="14" spans="1:14">
      <c r="A14" s="2"/>
      <c r="B14" s="34"/>
      <c r="C14" s="34" t="s">
        <v>100</v>
      </c>
      <c r="D14" s="33">
        <v>444.98688133052002</v>
      </c>
      <c r="E14" s="33">
        <v>27.635775229987001</v>
      </c>
      <c r="F14" s="33">
        <v>0</v>
      </c>
      <c r="G14" s="33">
        <v>0</v>
      </c>
      <c r="H14" s="33">
        <v>472.62265656050999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opLeftCell="A4"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93</v>
      </c>
    </row>
    <row r="2" spans="1:14" ht="45.75" customHeight="1">
      <c r="A2" s="25"/>
      <c r="B2" s="25" t="s">
        <v>94</v>
      </c>
      <c r="C2" s="95" t="s">
        <v>28</v>
      </c>
      <c r="D2" s="95"/>
      <c r="E2" s="95"/>
      <c r="F2" s="95"/>
      <c r="G2" s="95"/>
      <c r="H2" s="95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101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 ht="31.2">
      <c r="A7" s="25"/>
      <c r="B7" s="25" t="s">
        <v>96</v>
      </c>
      <c r="C7" s="29" t="s">
        <v>97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102" t="s">
        <v>5</v>
      </c>
      <c r="B10" s="102" t="s">
        <v>30</v>
      </c>
      <c r="C10" s="102" t="s">
        <v>98</v>
      </c>
      <c r="D10" s="99" t="s">
        <v>32</v>
      </c>
      <c r="E10" s="100"/>
      <c r="F10" s="100"/>
      <c r="G10" s="100"/>
      <c r="H10" s="101"/>
      <c r="J10" s="21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102</v>
      </c>
      <c r="C13" s="3" t="s">
        <v>103</v>
      </c>
      <c r="D13" s="33">
        <v>0</v>
      </c>
      <c r="E13" s="33">
        <v>0</v>
      </c>
      <c r="F13" s="33">
        <v>0</v>
      </c>
      <c r="G13" s="33">
        <v>23.923060031159</v>
      </c>
      <c r="H13" s="33">
        <v>23.923060031159</v>
      </c>
      <c r="J13" s="21"/>
    </row>
    <row r="14" spans="1:14">
      <c r="A14" s="2"/>
      <c r="B14" s="34"/>
      <c r="C14" s="34" t="s">
        <v>100</v>
      </c>
      <c r="D14" s="33">
        <v>0</v>
      </c>
      <c r="E14" s="33">
        <v>0</v>
      </c>
      <c r="F14" s="33">
        <v>0</v>
      </c>
      <c r="G14" s="33">
        <v>23.923060031159</v>
      </c>
      <c r="H14" s="33">
        <v>23.923060031159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93</v>
      </c>
    </row>
    <row r="2" spans="1:14" ht="45.75" customHeight="1">
      <c r="A2" s="25"/>
      <c r="B2" s="25" t="s">
        <v>94</v>
      </c>
      <c r="C2" s="95" t="s">
        <v>28</v>
      </c>
      <c r="D2" s="95"/>
      <c r="E2" s="95"/>
      <c r="F2" s="95"/>
      <c r="G2" s="95"/>
      <c r="H2" s="95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104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96</v>
      </c>
      <c r="C7" s="29" t="s">
        <v>105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102" t="s">
        <v>5</v>
      </c>
      <c r="B10" s="102" t="s">
        <v>30</v>
      </c>
      <c r="C10" s="102" t="s">
        <v>98</v>
      </c>
      <c r="D10" s="99" t="s">
        <v>32</v>
      </c>
      <c r="E10" s="100"/>
      <c r="F10" s="100"/>
      <c r="G10" s="100"/>
      <c r="H10" s="101"/>
      <c r="J10" s="21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106</v>
      </c>
      <c r="C13" s="3" t="s">
        <v>105</v>
      </c>
      <c r="D13" s="33">
        <v>0</v>
      </c>
      <c r="E13" s="33">
        <v>0</v>
      </c>
      <c r="F13" s="33">
        <v>0</v>
      </c>
      <c r="G13" s="33">
        <v>34.697120008144999</v>
      </c>
      <c r="H13" s="33">
        <v>34.697120008144999</v>
      </c>
      <c r="J13" s="21"/>
    </row>
    <row r="14" spans="1:14">
      <c r="A14" s="2"/>
      <c r="B14" s="34"/>
      <c r="C14" s="34" t="s">
        <v>100</v>
      </c>
      <c r="D14" s="33">
        <v>0</v>
      </c>
      <c r="E14" s="33">
        <v>0</v>
      </c>
      <c r="F14" s="33">
        <v>0</v>
      </c>
      <c r="G14" s="33">
        <v>34.697120008144999</v>
      </c>
      <c r="H14" s="33">
        <v>34.697120008144999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93</v>
      </c>
    </row>
    <row r="2" spans="1:14" ht="45.75" customHeight="1">
      <c r="A2" s="25"/>
      <c r="B2" s="25" t="s">
        <v>94</v>
      </c>
      <c r="C2" s="95" t="s">
        <v>28</v>
      </c>
      <c r="D2" s="95"/>
      <c r="E2" s="95"/>
      <c r="F2" s="95"/>
      <c r="G2" s="95"/>
      <c r="H2" s="95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107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96</v>
      </c>
      <c r="C7" s="29"/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102" t="s">
        <v>5</v>
      </c>
      <c r="B10" s="102" t="s">
        <v>30</v>
      </c>
      <c r="C10" s="102" t="s">
        <v>98</v>
      </c>
      <c r="D10" s="99" t="s">
        <v>32</v>
      </c>
      <c r="E10" s="100"/>
      <c r="F10" s="100"/>
      <c r="G10" s="100"/>
      <c r="H10" s="101"/>
      <c r="J10" s="21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108</v>
      </c>
      <c r="C13" s="3" t="s">
        <v>109</v>
      </c>
      <c r="D13" s="33">
        <v>4560</v>
      </c>
      <c r="E13" s="33">
        <v>398.08</v>
      </c>
      <c r="F13" s="33">
        <v>0</v>
      </c>
      <c r="G13" s="33">
        <v>0</v>
      </c>
      <c r="H13" s="33">
        <v>4958.08</v>
      </c>
      <c r="J13" s="21"/>
    </row>
    <row r="14" spans="1:14">
      <c r="A14" s="2"/>
      <c r="B14" s="34"/>
      <c r="C14" s="34" t="s">
        <v>100</v>
      </c>
      <c r="D14" s="33">
        <v>4560</v>
      </c>
      <c r="E14" s="33">
        <v>398.08</v>
      </c>
      <c r="F14" s="33">
        <v>0</v>
      </c>
      <c r="G14" s="33">
        <v>0</v>
      </c>
      <c r="H14" s="33">
        <v>4958.08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93</v>
      </c>
    </row>
    <row r="2" spans="1:14" ht="45.75" customHeight="1">
      <c r="A2" s="25"/>
      <c r="B2" s="25" t="s">
        <v>94</v>
      </c>
      <c r="C2" s="95" t="s">
        <v>28</v>
      </c>
      <c r="D2" s="95"/>
      <c r="E2" s="95"/>
      <c r="F2" s="95"/>
      <c r="G2" s="95"/>
      <c r="H2" s="95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110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96</v>
      </c>
      <c r="C7" s="29" t="s">
        <v>80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29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102" t="s">
        <v>5</v>
      </c>
      <c r="B10" s="102" t="s">
        <v>30</v>
      </c>
      <c r="C10" s="102" t="s">
        <v>98</v>
      </c>
      <c r="D10" s="99" t="s">
        <v>32</v>
      </c>
      <c r="E10" s="100"/>
      <c r="F10" s="100"/>
      <c r="G10" s="100"/>
      <c r="H10" s="101"/>
      <c r="J10" s="21"/>
    </row>
    <row r="11" spans="1:14" ht="59.25" customHeight="1">
      <c r="A11" s="102"/>
      <c r="B11" s="102"/>
      <c r="C11" s="10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106</v>
      </c>
      <c r="C13" s="3" t="s">
        <v>80</v>
      </c>
      <c r="D13" s="33">
        <v>0</v>
      </c>
      <c r="E13" s="33">
        <v>0</v>
      </c>
      <c r="F13" s="33">
        <v>0</v>
      </c>
      <c r="G13" s="33">
        <v>569.28</v>
      </c>
      <c r="H13" s="33">
        <v>569.28</v>
      </c>
      <c r="J13" s="21"/>
    </row>
    <row r="14" spans="1:14">
      <c r="A14" s="2"/>
      <c r="B14" s="34"/>
      <c r="C14" s="34" t="s">
        <v>100</v>
      </c>
      <c r="D14" s="33">
        <v>0</v>
      </c>
      <c r="E14" s="33">
        <v>0</v>
      </c>
      <c r="F14" s="33">
        <v>0</v>
      </c>
      <c r="G14" s="33">
        <v>569.28</v>
      </c>
      <c r="H14" s="33">
        <v>569.28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85" zoomScaleNormal="85" workbookViewId="0">
      <selection activeCell="B6" sqref="B6:B7"/>
    </sheetView>
  </sheetViews>
  <sheetFormatPr defaultColWidth="8.77734375" defaultRowHeight="18"/>
  <cols>
    <col min="1" max="1" width="18" style="8" customWidth="1"/>
    <col min="2" max="2" width="92.6640625" style="9" customWidth="1"/>
    <col min="3" max="3" width="30" style="9" customWidth="1"/>
    <col min="4" max="4" width="15.6640625" style="10" customWidth="1"/>
    <col min="5" max="6" width="14.33203125" style="10" customWidth="1"/>
    <col min="7" max="7" width="20.109375" style="10" customWidth="1"/>
    <col min="8" max="8" width="136.33203125" style="9" customWidth="1"/>
    <col min="10" max="10" width="19.5546875" customWidth="1"/>
  </cols>
  <sheetData>
    <row r="1" spans="1:8" ht="76.05" customHeight="1">
      <c r="A1" s="11" t="s">
        <v>111</v>
      </c>
      <c r="B1" s="11" t="s">
        <v>112</v>
      </c>
      <c r="C1" s="11" t="s">
        <v>113</v>
      </c>
      <c r="D1" s="11" t="s">
        <v>114</v>
      </c>
      <c r="E1" s="11" t="s">
        <v>115</v>
      </c>
      <c r="F1" s="11" t="s">
        <v>116</v>
      </c>
      <c r="G1" s="11" t="s">
        <v>117</v>
      </c>
      <c r="H1" s="11" t="s">
        <v>118</v>
      </c>
    </row>
    <row r="2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spans="1:8" ht="24.6">
      <c r="A3" s="103" t="s">
        <v>97</v>
      </c>
      <c r="B3" s="104"/>
      <c r="C3" s="12"/>
      <c r="D3" s="13">
        <v>496.54571659166999</v>
      </c>
      <c r="E3" s="14"/>
      <c r="F3" s="14"/>
      <c r="G3" s="14"/>
      <c r="H3" s="15"/>
    </row>
    <row r="4" spans="1:8">
      <c r="A4" s="109" t="s">
        <v>119</v>
      </c>
      <c r="B4" s="16" t="s">
        <v>120</v>
      </c>
      <c r="C4" s="12"/>
      <c r="D4" s="13">
        <v>444.98688133052002</v>
      </c>
      <c r="E4" s="14"/>
      <c r="F4" s="14"/>
      <c r="G4" s="14"/>
      <c r="H4" s="15"/>
    </row>
    <row r="5" spans="1:8">
      <c r="A5" s="109"/>
      <c r="B5" s="16" t="s">
        <v>121</v>
      </c>
      <c r="C5" s="11"/>
      <c r="D5" s="13">
        <v>27.635775229987001</v>
      </c>
      <c r="E5" s="14"/>
      <c r="F5" s="14"/>
      <c r="G5" s="14"/>
      <c r="H5" s="17"/>
    </row>
    <row r="6" spans="1:8">
      <c r="A6" s="110"/>
      <c r="B6" s="16" t="s">
        <v>122</v>
      </c>
      <c r="C6" s="11"/>
      <c r="D6" s="13">
        <v>0</v>
      </c>
      <c r="E6" s="14"/>
      <c r="F6" s="14"/>
      <c r="G6" s="14"/>
      <c r="H6" s="17"/>
    </row>
    <row r="7" spans="1:8">
      <c r="A7" s="110"/>
      <c r="B7" s="16" t="s">
        <v>123</v>
      </c>
      <c r="C7" s="11"/>
      <c r="D7" s="13">
        <v>0</v>
      </c>
      <c r="E7" s="14"/>
      <c r="F7" s="14"/>
      <c r="G7" s="14"/>
      <c r="H7" s="17"/>
    </row>
    <row r="8" spans="1:8">
      <c r="A8" s="105" t="s">
        <v>42</v>
      </c>
      <c r="B8" s="106"/>
      <c r="C8" s="109" t="s">
        <v>42</v>
      </c>
      <c r="D8" s="18">
        <v>472.62265656050999</v>
      </c>
      <c r="E8" s="14">
        <v>1.26</v>
      </c>
      <c r="F8" s="14" t="s">
        <v>124</v>
      </c>
      <c r="G8" s="18">
        <v>375.09734647659002</v>
      </c>
      <c r="H8" s="17"/>
    </row>
    <row r="9" spans="1:8">
      <c r="A9" s="111">
        <v>1</v>
      </c>
      <c r="B9" s="16" t="s">
        <v>120</v>
      </c>
      <c r="C9" s="109"/>
      <c r="D9" s="18">
        <v>444.98688133052002</v>
      </c>
      <c r="E9" s="14"/>
      <c r="F9" s="14"/>
      <c r="G9" s="14"/>
      <c r="H9" s="110" t="s">
        <v>125</v>
      </c>
    </row>
    <row r="10" spans="1:8">
      <c r="A10" s="109"/>
      <c r="B10" s="16" t="s">
        <v>121</v>
      </c>
      <c r="C10" s="109"/>
      <c r="D10" s="18">
        <v>27.635775229987001</v>
      </c>
      <c r="E10" s="14"/>
      <c r="F10" s="14"/>
      <c r="G10" s="14"/>
      <c r="H10" s="110"/>
    </row>
    <row r="11" spans="1:8">
      <c r="A11" s="109"/>
      <c r="B11" s="16" t="s">
        <v>122</v>
      </c>
      <c r="C11" s="109"/>
      <c r="D11" s="18">
        <v>0</v>
      </c>
      <c r="E11" s="14"/>
      <c r="F11" s="14"/>
      <c r="G11" s="14"/>
      <c r="H11" s="110"/>
    </row>
    <row r="12" spans="1:8">
      <c r="A12" s="109"/>
      <c r="B12" s="16" t="s">
        <v>123</v>
      </c>
      <c r="C12" s="109"/>
      <c r="D12" s="18">
        <v>0</v>
      </c>
      <c r="E12" s="14"/>
      <c r="F12" s="14"/>
      <c r="G12" s="14"/>
      <c r="H12" s="110"/>
    </row>
    <row r="13" spans="1:8">
      <c r="A13" s="109" t="s">
        <v>126</v>
      </c>
      <c r="B13" s="16" t="s">
        <v>120</v>
      </c>
      <c r="C13" s="11"/>
      <c r="D13" s="13">
        <v>444.98688133052002</v>
      </c>
      <c r="E13" s="14"/>
      <c r="F13" s="14"/>
      <c r="G13" s="14"/>
      <c r="H13" s="17"/>
    </row>
    <row r="14" spans="1:8">
      <c r="A14" s="109"/>
      <c r="B14" s="16" t="s">
        <v>121</v>
      </c>
      <c r="C14" s="11"/>
      <c r="D14" s="13">
        <v>27.635775229987001</v>
      </c>
      <c r="E14" s="14"/>
      <c r="F14" s="14"/>
      <c r="G14" s="14"/>
      <c r="H14" s="17"/>
    </row>
    <row r="15" spans="1:8">
      <c r="A15" s="109"/>
      <c r="B15" s="16" t="s">
        <v>122</v>
      </c>
      <c r="C15" s="11"/>
      <c r="D15" s="13">
        <v>0</v>
      </c>
      <c r="E15" s="14"/>
      <c r="F15" s="14"/>
      <c r="G15" s="14"/>
      <c r="H15" s="17"/>
    </row>
    <row r="16" spans="1:8">
      <c r="A16" s="109"/>
      <c r="B16" s="16" t="s">
        <v>123</v>
      </c>
      <c r="C16" s="11"/>
      <c r="D16" s="13">
        <v>23.923060031159</v>
      </c>
      <c r="E16" s="14"/>
      <c r="F16" s="14"/>
      <c r="G16" s="14"/>
      <c r="H16" s="17"/>
    </row>
    <row r="17" spans="1:8">
      <c r="A17" s="105" t="s">
        <v>103</v>
      </c>
      <c r="B17" s="106"/>
      <c r="C17" s="109" t="s">
        <v>42</v>
      </c>
      <c r="D17" s="18">
        <v>23.923060031159</v>
      </c>
      <c r="E17" s="14">
        <v>1.26</v>
      </c>
      <c r="F17" s="14" t="s">
        <v>124</v>
      </c>
      <c r="G17" s="18">
        <v>18.986555580285</v>
      </c>
      <c r="H17" s="17"/>
    </row>
    <row r="18" spans="1:8">
      <c r="A18" s="111">
        <v>1</v>
      </c>
      <c r="B18" s="16" t="s">
        <v>120</v>
      </c>
      <c r="C18" s="109"/>
      <c r="D18" s="18">
        <v>0</v>
      </c>
      <c r="E18" s="14"/>
      <c r="F18" s="14"/>
      <c r="G18" s="14"/>
      <c r="H18" s="110" t="s">
        <v>125</v>
      </c>
    </row>
    <row r="19" spans="1:8">
      <c r="A19" s="109"/>
      <c r="B19" s="16" t="s">
        <v>121</v>
      </c>
      <c r="C19" s="109"/>
      <c r="D19" s="18">
        <v>0</v>
      </c>
      <c r="E19" s="14"/>
      <c r="F19" s="14"/>
      <c r="G19" s="14"/>
      <c r="H19" s="110"/>
    </row>
    <row r="20" spans="1:8">
      <c r="A20" s="109"/>
      <c r="B20" s="16" t="s">
        <v>122</v>
      </c>
      <c r="C20" s="109"/>
      <c r="D20" s="18">
        <v>0</v>
      </c>
      <c r="E20" s="14"/>
      <c r="F20" s="14"/>
      <c r="G20" s="14"/>
      <c r="H20" s="110"/>
    </row>
    <row r="21" spans="1:8">
      <c r="A21" s="109"/>
      <c r="B21" s="16" t="s">
        <v>123</v>
      </c>
      <c r="C21" s="109"/>
      <c r="D21" s="18">
        <v>23.923060031159</v>
      </c>
      <c r="E21" s="14"/>
      <c r="F21" s="14"/>
      <c r="G21" s="14"/>
      <c r="H21" s="110"/>
    </row>
    <row r="22" spans="1:8" ht="24.6">
      <c r="A22" s="107" t="s">
        <v>105</v>
      </c>
      <c r="B22" s="104"/>
      <c r="C22" s="11"/>
      <c r="D22" s="13">
        <v>34.697120008144999</v>
      </c>
      <c r="E22" s="14"/>
      <c r="F22" s="14"/>
      <c r="G22" s="14"/>
      <c r="H22" s="17"/>
    </row>
    <row r="23" spans="1:8">
      <c r="A23" s="109" t="s">
        <v>127</v>
      </c>
      <c r="B23" s="16" t="s">
        <v>120</v>
      </c>
      <c r="C23" s="11"/>
      <c r="D23" s="13">
        <v>0</v>
      </c>
      <c r="E23" s="14"/>
      <c r="F23" s="14"/>
      <c r="G23" s="14"/>
      <c r="H23" s="17"/>
    </row>
    <row r="24" spans="1:8">
      <c r="A24" s="109"/>
      <c r="B24" s="16" t="s">
        <v>121</v>
      </c>
      <c r="C24" s="11"/>
      <c r="D24" s="13">
        <v>0</v>
      </c>
      <c r="E24" s="14"/>
      <c r="F24" s="14"/>
      <c r="G24" s="14"/>
      <c r="H24" s="17"/>
    </row>
    <row r="25" spans="1:8">
      <c r="A25" s="109"/>
      <c r="B25" s="16" t="s">
        <v>122</v>
      </c>
      <c r="C25" s="11"/>
      <c r="D25" s="13">
        <v>0</v>
      </c>
      <c r="E25" s="14"/>
      <c r="F25" s="14"/>
      <c r="G25" s="14"/>
      <c r="H25" s="17"/>
    </row>
    <row r="26" spans="1:8">
      <c r="A26" s="109"/>
      <c r="B26" s="16" t="s">
        <v>123</v>
      </c>
      <c r="C26" s="11"/>
      <c r="D26" s="13">
        <v>34.697120008144999</v>
      </c>
      <c r="E26" s="14"/>
      <c r="F26" s="14"/>
      <c r="G26" s="14"/>
      <c r="H26" s="17"/>
    </row>
    <row r="27" spans="1:8">
      <c r="A27" s="105" t="s">
        <v>105</v>
      </c>
      <c r="B27" s="106"/>
      <c r="C27" s="109" t="s">
        <v>42</v>
      </c>
      <c r="D27" s="18">
        <v>34.697120008144999</v>
      </c>
      <c r="E27" s="14">
        <v>1.26</v>
      </c>
      <c r="F27" s="14" t="s">
        <v>124</v>
      </c>
      <c r="G27" s="18">
        <v>27.537396831860999</v>
      </c>
      <c r="H27" s="17"/>
    </row>
    <row r="28" spans="1:8">
      <c r="A28" s="111">
        <v>1</v>
      </c>
      <c r="B28" s="16" t="s">
        <v>120</v>
      </c>
      <c r="C28" s="109"/>
      <c r="D28" s="18">
        <v>0</v>
      </c>
      <c r="E28" s="14"/>
      <c r="F28" s="14"/>
      <c r="G28" s="14"/>
      <c r="H28" s="110" t="s">
        <v>125</v>
      </c>
    </row>
    <row r="29" spans="1:8">
      <c r="A29" s="109"/>
      <c r="B29" s="16" t="s">
        <v>121</v>
      </c>
      <c r="C29" s="109"/>
      <c r="D29" s="18">
        <v>0</v>
      </c>
      <c r="E29" s="14"/>
      <c r="F29" s="14"/>
      <c r="G29" s="14"/>
      <c r="H29" s="110"/>
    </row>
    <row r="30" spans="1:8">
      <c r="A30" s="109"/>
      <c r="B30" s="16" t="s">
        <v>122</v>
      </c>
      <c r="C30" s="109"/>
      <c r="D30" s="18">
        <v>0</v>
      </c>
      <c r="E30" s="14"/>
      <c r="F30" s="14"/>
      <c r="G30" s="14"/>
      <c r="H30" s="110"/>
    </row>
    <row r="31" spans="1:8">
      <c r="A31" s="109"/>
      <c r="B31" s="16" t="s">
        <v>123</v>
      </c>
      <c r="C31" s="109"/>
      <c r="D31" s="18">
        <v>34.697120008144999</v>
      </c>
      <c r="E31" s="14"/>
      <c r="F31" s="14"/>
      <c r="G31" s="14"/>
      <c r="H31" s="110"/>
    </row>
    <row r="32" spans="1:8" ht="24.6">
      <c r="A32" s="107"/>
      <c r="B32" s="104"/>
      <c r="C32" s="11"/>
      <c r="D32" s="13">
        <v>4958.08</v>
      </c>
      <c r="E32" s="14"/>
      <c r="F32" s="14"/>
      <c r="G32" s="14"/>
      <c r="H32" s="17"/>
    </row>
    <row r="33" spans="1:8">
      <c r="A33" s="109" t="s">
        <v>128</v>
      </c>
      <c r="B33" s="16" t="s">
        <v>120</v>
      </c>
      <c r="C33" s="11"/>
      <c r="D33" s="13">
        <v>4560</v>
      </c>
      <c r="E33" s="14"/>
      <c r="F33" s="14"/>
      <c r="G33" s="14"/>
      <c r="H33" s="17"/>
    </row>
    <row r="34" spans="1:8">
      <c r="A34" s="109"/>
      <c r="B34" s="16" t="s">
        <v>121</v>
      </c>
      <c r="C34" s="11"/>
      <c r="D34" s="13">
        <v>398.08</v>
      </c>
      <c r="E34" s="14"/>
      <c r="F34" s="14"/>
      <c r="G34" s="14"/>
      <c r="H34" s="17"/>
    </row>
    <row r="35" spans="1:8">
      <c r="A35" s="109"/>
      <c r="B35" s="16" t="s">
        <v>122</v>
      </c>
      <c r="C35" s="11"/>
      <c r="D35" s="13">
        <v>0</v>
      </c>
      <c r="E35" s="14"/>
      <c r="F35" s="14"/>
      <c r="G35" s="14"/>
      <c r="H35" s="17"/>
    </row>
    <row r="36" spans="1:8">
      <c r="A36" s="109"/>
      <c r="B36" s="16" t="s">
        <v>123</v>
      </c>
      <c r="C36" s="11"/>
      <c r="D36" s="13">
        <v>0</v>
      </c>
      <c r="E36" s="14"/>
      <c r="F36" s="14"/>
      <c r="G36" s="14"/>
      <c r="H36" s="17"/>
    </row>
    <row r="37" spans="1:8">
      <c r="A37" s="105" t="s">
        <v>109</v>
      </c>
      <c r="B37" s="106"/>
      <c r="C37" s="109" t="s">
        <v>129</v>
      </c>
      <c r="D37" s="18">
        <v>4958.08</v>
      </c>
      <c r="E37" s="14">
        <v>64</v>
      </c>
      <c r="F37" s="14" t="s">
        <v>130</v>
      </c>
      <c r="G37" s="18">
        <v>77.47</v>
      </c>
      <c r="H37" s="17"/>
    </row>
    <row r="38" spans="1:8">
      <c r="A38" s="111">
        <v>1</v>
      </c>
      <c r="B38" s="16" t="s">
        <v>120</v>
      </c>
      <c r="C38" s="109"/>
      <c r="D38" s="18">
        <v>4560</v>
      </c>
      <c r="E38" s="14"/>
      <c r="F38" s="14"/>
      <c r="G38" s="14"/>
      <c r="H38" s="110" t="s">
        <v>44</v>
      </c>
    </row>
    <row r="39" spans="1:8">
      <c r="A39" s="109"/>
      <c r="B39" s="16" t="s">
        <v>121</v>
      </c>
      <c r="C39" s="109"/>
      <c r="D39" s="18">
        <v>398.08</v>
      </c>
      <c r="E39" s="14"/>
      <c r="F39" s="14"/>
      <c r="G39" s="14"/>
      <c r="H39" s="110"/>
    </row>
    <row r="40" spans="1:8">
      <c r="A40" s="109"/>
      <c r="B40" s="16" t="s">
        <v>122</v>
      </c>
      <c r="C40" s="109"/>
      <c r="D40" s="18">
        <v>0</v>
      </c>
      <c r="E40" s="14"/>
      <c r="F40" s="14"/>
      <c r="G40" s="14"/>
      <c r="H40" s="110"/>
    </row>
    <row r="41" spans="1:8">
      <c r="A41" s="109"/>
      <c r="B41" s="16" t="s">
        <v>123</v>
      </c>
      <c r="C41" s="109"/>
      <c r="D41" s="18">
        <v>0</v>
      </c>
      <c r="E41" s="14"/>
      <c r="F41" s="14"/>
      <c r="G41" s="14"/>
      <c r="H41" s="110"/>
    </row>
    <row r="42" spans="1:8" ht="24.6">
      <c r="A42" s="107" t="s">
        <v>80</v>
      </c>
      <c r="B42" s="104"/>
      <c r="C42" s="11"/>
      <c r="D42" s="13">
        <v>569.28</v>
      </c>
      <c r="E42" s="14"/>
      <c r="F42" s="14"/>
      <c r="G42" s="14"/>
      <c r="H42" s="17"/>
    </row>
    <row r="43" spans="1:8">
      <c r="A43" s="109" t="s">
        <v>131</v>
      </c>
      <c r="B43" s="16" t="s">
        <v>120</v>
      </c>
      <c r="C43" s="11"/>
      <c r="D43" s="13">
        <v>0</v>
      </c>
      <c r="E43" s="14"/>
      <c r="F43" s="14"/>
      <c r="G43" s="14"/>
      <c r="H43" s="17"/>
    </row>
    <row r="44" spans="1:8">
      <c r="A44" s="109"/>
      <c r="B44" s="16" t="s">
        <v>121</v>
      </c>
      <c r="C44" s="11"/>
      <c r="D44" s="13">
        <v>0</v>
      </c>
      <c r="E44" s="14"/>
      <c r="F44" s="14"/>
      <c r="G44" s="14"/>
      <c r="H44" s="17"/>
    </row>
    <row r="45" spans="1:8">
      <c r="A45" s="109"/>
      <c r="B45" s="16" t="s">
        <v>122</v>
      </c>
      <c r="C45" s="11"/>
      <c r="D45" s="13">
        <v>0</v>
      </c>
      <c r="E45" s="14"/>
      <c r="F45" s="14"/>
      <c r="G45" s="14"/>
      <c r="H45" s="17"/>
    </row>
    <row r="46" spans="1:8">
      <c r="A46" s="109"/>
      <c r="B46" s="16" t="s">
        <v>123</v>
      </c>
      <c r="C46" s="11"/>
      <c r="D46" s="13">
        <v>569.28</v>
      </c>
      <c r="E46" s="14"/>
      <c r="F46" s="14"/>
      <c r="G46" s="14"/>
      <c r="H46" s="17"/>
    </row>
    <row r="47" spans="1:8">
      <c r="A47" s="105" t="s">
        <v>80</v>
      </c>
      <c r="B47" s="106"/>
      <c r="C47" s="109" t="s">
        <v>129</v>
      </c>
      <c r="D47" s="18">
        <v>569.28</v>
      </c>
      <c r="E47" s="14">
        <v>64</v>
      </c>
      <c r="F47" s="14" t="s">
        <v>130</v>
      </c>
      <c r="G47" s="18">
        <v>8.8949999999999996</v>
      </c>
      <c r="H47" s="17"/>
    </row>
    <row r="48" spans="1:8">
      <c r="A48" s="111">
        <v>1</v>
      </c>
      <c r="B48" s="16" t="s">
        <v>120</v>
      </c>
      <c r="C48" s="109"/>
      <c r="D48" s="18">
        <v>0</v>
      </c>
      <c r="E48" s="14"/>
      <c r="F48" s="14"/>
      <c r="G48" s="14"/>
      <c r="H48" s="110" t="s">
        <v>44</v>
      </c>
    </row>
    <row r="49" spans="1:8">
      <c r="A49" s="109"/>
      <c r="B49" s="16" t="s">
        <v>121</v>
      </c>
      <c r="C49" s="109"/>
      <c r="D49" s="18">
        <v>0</v>
      </c>
      <c r="E49" s="14"/>
      <c r="F49" s="14"/>
      <c r="G49" s="14"/>
      <c r="H49" s="110"/>
    </row>
    <row r="50" spans="1:8">
      <c r="A50" s="109"/>
      <c r="B50" s="16" t="s">
        <v>122</v>
      </c>
      <c r="C50" s="109"/>
      <c r="D50" s="18">
        <v>0</v>
      </c>
      <c r="E50" s="14"/>
      <c r="F50" s="14"/>
      <c r="G50" s="14"/>
      <c r="H50" s="110"/>
    </row>
    <row r="51" spans="1:8">
      <c r="A51" s="109"/>
      <c r="B51" s="16" t="s">
        <v>123</v>
      </c>
      <c r="C51" s="109"/>
      <c r="D51" s="18">
        <v>569.28</v>
      </c>
      <c r="E51" s="14"/>
      <c r="F51" s="14"/>
      <c r="G51" s="14"/>
      <c r="H51" s="110"/>
    </row>
    <row r="52" spans="1:8">
      <c r="A52" s="19"/>
      <c r="C52" s="19"/>
      <c r="D52" s="8"/>
      <c r="E52" s="8"/>
      <c r="F52" s="8"/>
      <c r="G52" s="8"/>
      <c r="H52" s="20"/>
    </row>
    <row r="54" spans="1:8">
      <c r="A54" s="108" t="s">
        <v>132</v>
      </c>
      <c r="B54" s="108"/>
      <c r="C54" s="108"/>
      <c r="D54" s="108"/>
      <c r="E54" s="108"/>
      <c r="F54" s="108"/>
      <c r="G54" s="108"/>
      <c r="H54" s="108"/>
    </row>
    <row r="55" spans="1:8">
      <c r="A55" s="108" t="s">
        <v>133</v>
      </c>
      <c r="B55" s="108"/>
      <c r="C55" s="108"/>
      <c r="D55" s="108"/>
      <c r="E55" s="108"/>
      <c r="F55" s="108"/>
      <c r="G55" s="108"/>
      <c r="H55" s="108"/>
    </row>
  </sheetData>
  <mergeCells count="31">
    <mergeCell ref="H9:H12"/>
    <mergeCell ref="H18:H21"/>
    <mergeCell ref="H28:H31"/>
    <mergeCell ref="H38:H41"/>
    <mergeCell ref="H48:H51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A32:B32"/>
    <mergeCell ref="A37:B37"/>
    <mergeCell ref="A42:B42"/>
    <mergeCell ref="A47:B47"/>
    <mergeCell ref="A54:H54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activeCell="F19" sqref="F19"/>
    </sheetView>
  </sheetViews>
  <sheetFormatPr defaultColWidth="9.109375" defaultRowHeight="14.4"/>
  <cols>
    <col min="1" max="1" width="55" style="1" customWidth="1"/>
    <col min="2" max="3" width="13.88671875" style="1" customWidth="1"/>
    <col min="4" max="4" width="17.109375" style="1" customWidth="1"/>
    <col min="5" max="5" width="15" style="1" customWidth="1"/>
    <col min="6" max="6" width="39.10937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12" t="s">
        <v>134</v>
      </c>
      <c r="B1" s="112"/>
      <c r="C1" s="112"/>
      <c r="D1" s="112"/>
      <c r="E1" s="112"/>
      <c r="F1" s="112"/>
      <c r="G1" s="112"/>
      <c r="H1" s="112"/>
    </row>
    <row r="3" spans="1:8" ht="44.25" customHeight="1">
      <c r="A3" s="2" t="s">
        <v>135</v>
      </c>
      <c r="B3" s="2" t="s">
        <v>136</v>
      </c>
      <c r="C3" s="2" t="s">
        <v>137</v>
      </c>
      <c r="D3" s="2" t="s">
        <v>138</v>
      </c>
      <c r="E3" s="2" t="s">
        <v>139</v>
      </c>
      <c r="F3" s="2" t="s">
        <v>140</v>
      </c>
      <c r="G3" s="2" t="s">
        <v>141</v>
      </c>
      <c r="H3" s="2" t="s">
        <v>142</v>
      </c>
    </row>
    <row r="4" spans="1:8" ht="39" customHeight="1">
      <c r="A4" s="3" t="s">
        <v>143</v>
      </c>
      <c r="B4" s="4" t="s">
        <v>124</v>
      </c>
      <c r="C4" s="5">
        <v>1.3859999999999999</v>
      </c>
      <c r="D4" s="5">
        <v>222.07854046447</v>
      </c>
      <c r="E4" s="4">
        <v>0.4</v>
      </c>
      <c r="F4" s="6" t="s">
        <v>143</v>
      </c>
      <c r="G4" s="5">
        <v>27.981896098522999</v>
      </c>
      <c r="H4" s="7" t="s">
        <v>144</v>
      </c>
    </row>
    <row r="5" spans="1:8" ht="72.599999999999994" hidden="1" customHeight="1">
      <c r="A5" s="3" t="s">
        <v>145</v>
      </c>
      <c r="B5" s="4" t="s">
        <v>130</v>
      </c>
      <c r="C5" s="5">
        <v>2.8636363636364002</v>
      </c>
      <c r="D5" s="5">
        <v>50.013676575223002</v>
      </c>
      <c r="E5" s="4">
        <v>6</v>
      </c>
      <c r="F5" s="4"/>
      <c r="G5" s="5">
        <v>143.22098291995999</v>
      </c>
      <c r="H5" s="7"/>
    </row>
    <row r="6" spans="1:8" ht="39" hidden="1" customHeight="1">
      <c r="A6" s="3" t="s">
        <v>146</v>
      </c>
      <c r="B6" s="4" t="s">
        <v>130</v>
      </c>
      <c r="C6" s="5">
        <v>288</v>
      </c>
      <c r="D6" s="5">
        <v>4.8225376529421</v>
      </c>
      <c r="E6" s="4"/>
      <c r="F6" s="4"/>
      <c r="G6" s="5">
        <v>1388.8908440473001</v>
      </c>
      <c r="H6" s="7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D0F205CC1D094238B13B7FB6C5B5F0A3_12</vt:lpwstr>
  </property>
  <property fmtid="{D5CDD505-2E9C-101B-9397-08002B2CF9AE}" pid="3" name="KSOProductBuildVer">
    <vt:lpwstr>1049-12.2.0.20795</vt:lpwstr>
  </property>
</Properties>
</file>